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 activeTab="1"/>
  </bookViews>
  <sheets>
    <sheet name="Лист1" sheetId="1" r:id="rId1"/>
    <sheet name="расчет" sheetId="2" r:id="rId2"/>
    <sheet name="Лист3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2" i="2" l="1"/>
  <c r="K13" i="1" l="1"/>
  <c r="H13" i="1"/>
  <c r="N13" i="1"/>
  <c r="O13" i="1" s="1"/>
  <c r="I32" i="2"/>
  <c r="H32" i="2"/>
  <c r="G32" i="2"/>
  <c r="F32" i="2"/>
  <c r="E32" i="2"/>
  <c r="F34" i="2" l="1"/>
  <c r="G34" i="2"/>
  <c r="H34" i="2"/>
  <c r="E34" i="2"/>
  <c r="I34" i="2"/>
  <c r="N10" i="1"/>
  <c r="O10" i="1" s="1"/>
  <c r="N11" i="1"/>
  <c r="O11" i="1" s="1"/>
  <c r="N12" i="1"/>
  <c r="O12" i="1" s="1"/>
  <c r="N14" i="1"/>
  <c r="N9" i="1"/>
  <c r="K10" i="1"/>
  <c r="H12" i="1"/>
  <c r="H11" i="1"/>
  <c r="H10" i="1"/>
  <c r="N8" i="1"/>
  <c r="O14" i="1" l="1"/>
  <c r="O9" i="1"/>
  <c r="K14" i="1"/>
  <c r="K12" i="1"/>
  <c r="K11" i="1"/>
  <c r="K9" i="1"/>
  <c r="H14" i="1"/>
  <c r="H9" i="1"/>
  <c r="O8" i="1"/>
  <c r="K8" i="1"/>
  <c r="H8" i="1"/>
</calcChain>
</file>

<file path=xl/sharedStrings.xml><?xml version="1.0" encoding="utf-8"?>
<sst xmlns="http://schemas.openxmlformats.org/spreadsheetml/2006/main" count="86" uniqueCount="69">
  <si>
    <t>Всего позиций оборудования</t>
  </si>
  <si>
    <t>Заключено контрактов</t>
  </si>
  <si>
    <t>%</t>
  </si>
  <si>
    <t>Сумма запланированных закупок</t>
  </si>
  <si>
    <t>Объявлено закупок</t>
  </si>
  <si>
    <t>Сумма объявленных закупок</t>
  </si>
  <si>
    <t>Сумма заключенных контрактов</t>
  </si>
  <si>
    <t>ПОО</t>
  </si>
  <si>
    <t>Пояснения</t>
  </si>
  <si>
    <t>План по проведению закупочных процедур оборудования для создания (обновления) материально-технической базы мастерских</t>
  </si>
  <si>
    <t>Дата</t>
  </si>
  <si>
    <t>Планируется всего закупок</t>
  </si>
  <si>
    <t>Документы на проверке Комитета и ЦБУРПОО</t>
  </si>
  <si>
    <t>Документы на доработке</t>
  </si>
  <si>
    <t>Сумма оставшихся закупок</t>
  </si>
  <si>
    <t xml:space="preserve"> </t>
  </si>
  <si>
    <t>суммы контрактов</t>
  </si>
  <si>
    <t>№ п/п</t>
  </si>
  <si>
    <t>№ контракта</t>
  </si>
  <si>
    <t>предмет</t>
  </si>
  <si>
    <t>итого</t>
  </si>
  <si>
    <t>ЗК</t>
  </si>
  <si>
    <t>экономия</t>
  </si>
  <si>
    <t>ЧГТТ</t>
  </si>
  <si>
    <t>Поставка товара по срокам контрактов:     с 14 по 30 мая. Сумма 954500,00 включена в заявку на финансирование на май</t>
  </si>
  <si>
    <t xml:space="preserve">Заключение контракта на сумму 159700,00 руб.-24.03.2022 (поставка до 22.05.2022г), на сумму  295998,00 руб.- 31.03.2022г (поставка 30.05.2022г), на сумму 363660,00 - 19.04.2022г (поставка 19.06.2022г), на сумму 51990,00 - 27.04.2022г (поставка до 23.06.2022г), на сумму 85838,00 - 29.04.2022 (поставка 28.06.2022г)                              </t>
  </si>
  <si>
    <t>Контракт № 1            от 15.03.2022</t>
  </si>
  <si>
    <t>Поставка верстаков</t>
  </si>
  <si>
    <t>Контракт № 0322200027422000052/2 от 24.04.2022</t>
  </si>
  <si>
    <t>Контракт № 0322200027422000060/3 от 28.03.2022</t>
  </si>
  <si>
    <t>Изготовление мебели</t>
  </si>
  <si>
    <t>Поставка софтстартера</t>
  </si>
  <si>
    <t>Контракт № 0322200027422000066/4 от 31.03.2022</t>
  </si>
  <si>
    <t>Поставка верстаков слесарных</t>
  </si>
  <si>
    <t>Контракт № 0322200027422000084/5 от 08.04.2022</t>
  </si>
  <si>
    <t>Изготовление перегородок</t>
  </si>
  <si>
    <t>Контракт № 0322200027422000103/6 от 19.04.2022</t>
  </si>
  <si>
    <t>Поставка пускателя</t>
  </si>
  <si>
    <t>Контракт № 0322200027422000118/7 от 27.04.2022</t>
  </si>
  <si>
    <t>Поставка тележек</t>
  </si>
  <si>
    <t>Контракт № 0322200027422000126/8 от 29.04.2022</t>
  </si>
  <si>
    <t>Поставка камер видеонаблюдения</t>
  </si>
  <si>
    <t>Поставка щита и корпуса</t>
  </si>
  <si>
    <t>Поставка датчика контроля схода ленты, поста кнопочного</t>
  </si>
  <si>
    <t>Поставка стремянок</t>
  </si>
  <si>
    <t>Поставка насосов</t>
  </si>
  <si>
    <t>Поставка ноутбуков</t>
  </si>
  <si>
    <t>Поставка учебно-лабораторного оборудования</t>
  </si>
  <si>
    <t>Контракт № 0322200027422000142/10 от 12.05.2022</t>
  </si>
  <si>
    <t>Утверждаю:          Директор КГБ ПОУ ЧГТТ                М.В. Михно</t>
  </si>
  <si>
    <t>Утверждаю:   Директор  КГБ ПОУ  ЧГТТ                         М.В. Михно</t>
  </si>
  <si>
    <t>Контракт № 0322200027422000140/9 от 11.05.2022</t>
  </si>
  <si>
    <t>Контракт № 0322200027422000156/11  от 17.05.2022</t>
  </si>
  <si>
    <t>Контракт № 0322200027422000160/13  от 18.05.2022</t>
  </si>
  <si>
    <t>Контракт № 0122200002522002461/12 от 27.05.2022г</t>
  </si>
  <si>
    <t>Контракт № 0322200027422000________  от ____.05.2022</t>
  </si>
  <si>
    <t>Поставка измерительных приборов</t>
  </si>
  <si>
    <t>Контракт № 0322200027422000______ от_________05.2022</t>
  </si>
  <si>
    <t>Поставка наборов инструментов</t>
  </si>
  <si>
    <t>Поставка угольников и линеек</t>
  </si>
  <si>
    <t>Изготовление труб</t>
  </si>
  <si>
    <t>Поставка электродвигателя</t>
  </si>
  <si>
    <t>Поставка программируемого реле</t>
  </si>
  <si>
    <t>Поставка центрального процессора</t>
  </si>
  <si>
    <t>Поставка частотного преобразователя</t>
  </si>
  <si>
    <t>Поставка модулявывода, инткрфейсного модуля, неуправляемого коммутатора</t>
  </si>
  <si>
    <t>Поставка панели оператора</t>
  </si>
  <si>
    <t xml:space="preserve">Заключение контракта на сумму 74 000,00 руб.-11.05.2022 (поставка до 10.07.2022г), на сумму  58 500,00 руб.- 12.05.2022г (поставка 11.07.2022г),                          </t>
  </si>
  <si>
    <t xml:space="preserve">Заключение контракта на сумму 34 000,00 руб.-17.05.2022 (поставка до 16.07.2022г), на сумму  777 665,00 руб.- 19.05.2022г (поставка 19.07.2022г),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</si>
</sst>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67">
    <xf numFmtId="0" fontId="0" fillId="0" borderId="0" xfId="0"/>
    <xf numFmtId="0" fontId="2" fillId="0" borderId="0" xfId="0" applyFont="1" applyAlignment="1">
      <alignment horizontal="center" vertical="top" wrapText="1"/>
    </xf>
    <xf numFmtId="0" fontId="2" fillId="0" borderId="0" xfId="0" applyFont="1"/>
    <xf numFmtId="0" fontId="2" fillId="0" borderId="7" xfId="0" applyFont="1" applyBorder="1" applyAlignment="1">
      <alignment horizontal="center" vertical="center" wrapText="1"/>
    </xf>
    <xf numFmtId="10" fontId="1" fillId="0" borderId="8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10" fontId="2" fillId="0" borderId="0" xfId="0" applyNumberFormat="1" applyFont="1" applyAlignment="1">
      <alignment horizontal="center" vertical="top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10" fontId="1" fillId="2" borderId="8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14" fontId="2" fillId="0" borderId="2" xfId="0" applyNumberFormat="1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top" wrapText="1"/>
    </xf>
    <xf numFmtId="0" fontId="0" fillId="0" borderId="1" xfId="0" applyBorder="1"/>
    <xf numFmtId="2" fontId="0" fillId="0" borderId="1" xfId="0" applyNumberFormat="1" applyBorder="1" applyAlignment="1">
      <alignment wrapText="1"/>
    </xf>
    <xf numFmtId="0" fontId="6" fillId="2" borderId="1" xfId="0" applyFont="1" applyFill="1" applyBorder="1" applyAlignment="1">
      <alignment horizontal="center" vertical="center" wrapText="1"/>
    </xf>
    <xf numFmtId="2" fontId="0" fillId="0" borderId="11" xfId="0" applyNumberFormat="1" applyBorder="1" applyAlignment="1">
      <alignment wrapText="1"/>
    </xf>
    <xf numFmtId="4" fontId="7" fillId="3" borderId="1" xfId="0" applyNumberFormat="1" applyFont="1" applyFill="1" applyBorder="1" applyAlignment="1">
      <alignment horizontal="center" vertical="center" wrapText="1"/>
    </xf>
    <xf numFmtId="14" fontId="0" fillId="0" borderId="11" xfId="0" applyNumberFormat="1" applyBorder="1" applyAlignment="1">
      <alignment wrapText="1"/>
    </xf>
    <xf numFmtId="14" fontId="0" fillId="0" borderId="1" xfId="0" applyNumberFormat="1" applyBorder="1"/>
    <xf numFmtId="0" fontId="2" fillId="0" borderId="0" xfId="0" applyFont="1" applyAlignment="1">
      <alignment horizontal="center" vertical="top" wrapText="1"/>
    </xf>
    <xf numFmtId="4" fontId="9" fillId="0" borderId="1" xfId="0" applyNumberFormat="1" applyFont="1" applyBorder="1"/>
    <xf numFmtId="4" fontId="8" fillId="0" borderId="1" xfId="0" applyNumberFormat="1" applyFont="1" applyBorder="1" applyAlignment="1">
      <alignment wrapText="1"/>
    </xf>
    <xf numFmtId="4" fontId="8" fillId="0" borderId="1" xfId="0" applyNumberFormat="1" applyFont="1" applyBorder="1"/>
    <xf numFmtId="4" fontId="9" fillId="0" borderId="1" xfId="0" applyNumberFormat="1" applyFont="1" applyBorder="1" applyAlignment="1">
      <alignment wrapText="1"/>
    </xf>
    <xf numFmtId="4" fontId="0" fillId="0" borderId="0" xfId="0" applyNumberFormat="1"/>
    <xf numFmtId="0" fontId="2" fillId="2" borderId="3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4" fontId="2" fillId="2" borderId="10" xfId="0" applyNumberFormat="1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10" fontId="1" fillId="2" borderId="2" xfId="0" applyNumberFormat="1" applyFont="1" applyFill="1" applyBorder="1" applyAlignment="1">
      <alignment horizontal="center" vertical="center" wrapText="1"/>
    </xf>
    <xf numFmtId="10" fontId="1" fillId="2" borderId="15" xfId="0" applyNumberFormat="1" applyFont="1" applyFill="1" applyBorder="1" applyAlignment="1">
      <alignment horizontal="center" vertical="center" wrapText="1"/>
    </xf>
    <xf numFmtId="10" fontId="1" fillId="2" borderId="16" xfId="0" applyNumberFormat="1" applyFont="1" applyFill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wrapText="1"/>
    </xf>
    <xf numFmtId="4" fontId="8" fillId="2" borderId="1" xfId="0" applyNumberFormat="1" applyFont="1" applyFill="1" applyBorder="1"/>
    <xf numFmtId="4" fontId="9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top" wrapText="1"/>
    </xf>
    <xf numFmtId="4" fontId="8" fillId="0" borderId="1" xfId="0" applyNumberFormat="1" applyFont="1" applyBorder="1" applyAlignment="1"/>
    <xf numFmtId="0" fontId="0" fillId="0" borderId="1" xfId="0" applyBorder="1" applyAlignment="1"/>
    <xf numFmtId="4" fontId="8" fillId="2" borderId="1" xfId="0" applyNumberFormat="1" applyFont="1" applyFill="1" applyBorder="1" applyAlignment="1"/>
    <xf numFmtId="0" fontId="0" fillId="0" borderId="0" xfId="0" applyFont="1"/>
    <xf numFmtId="4" fontId="9" fillId="3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4" fontId="3" fillId="0" borderId="11" xfId="0" applyNumberFormat="1" applyFont="1" applyBorder="1" applyAlignment="1">
      <alignment horizontal="center" vertical="center" wrapText="1"/>
    </xf>
    <xf numFmtId="4" fontId="3" fillId="0" borderId="12" xfId="0" applyNumberFormat="1" applyFont="1" applyBorder="1" applyAlignment="1">
      <alignment horizontal="center" vertical="center" wrapText="1"/>
    </xf>
    <xf numFmtId="4" fontId="3" fillId="0" borderId="13" xfId="0" applyNumberFormat="1" applyFont="1" applyBorder="1" applyAlignment="1">
      <alignment horizontal="center" vertical="center" wrapText="1"/>
    </xf>
    <xf numFmtId="4" fontId="2" fillId="0" borderId="0" xfId="0" applyNumberFormat="1" applyFont="1" applyAlignment="1">
      <alignment horizontal="center" vertical="top" wrapText="1"/>
    </xf>
    <xf numFmtId="0" fontId="4" fillId="0" borderId="0" xfId="0" applyFont="1" applyAlignment="1">
      <alignment horizont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6"/>
  <sheetViews>
    <sheetView view="pageBreakPreview" topLeftCell="A9" zoomScale="60" zoomScaleNormal="70" workbookViewId="0">
      <selection activeCell="P13" sqref="P13"/>
    </sheetView>
  </sheetViews>
  <sheetFormatPr defaultColWidth="9.140625" defaultRowHeight="15.75" x14ac:dyDescent="0.25"/>
  <cols>
    <col min="1" max="1" width="13.140625" style="2" customWidth="1"/>
    <col min="2" max="2" width="11" style="1" customWidth="1"/>
    <col min="3" max="3" width="16.7109375" style="1" customWidth="1"/>
    <col min="4" max="4" width="14" style="1" customWidth="1"/>
    <col min="5" max="5" width="14" style="11" customWidth="1"/>
    <col min="6" max="6" width="11.85546875" style="1" customWidth="1"/>
    <col min="7" max="7" width="18.7109375" style="1" customWidth="1"/>
    <col min="8" max="8" width="9.85546875" style="1" customWidth="1"/>
    <col min="9" max="9" width="11.85546875" style="1" customWidth="1"/>
    <col min="10" max="10" width="15.42578125" style="1" customWidth="1"/>
    <col min="11" max="11" width="7.5703125" style="1" customWidth="1"/>
    <col min="12" max="12" width="14.42578125" style="1" customWidth="1"/>
    <col min="13" max="13" width="11.85546875" style="1" customWidth="1"/>
    <col min="14" max="14" width="20.28515625" style="11" customWidth="1"/>
    <col min="15" max="15" width="8.28515625" style="1" customWidth="1"/>
    <col min="16" max="16" width="42" style="1" customWidth="1"/>
    <col min="17" max="17" width="0.5703125" style="1" customWidth="1"/>
    <col min="18" max="20" width="9.140625" style="1"/>
    <col min="21" max="16384" width="9.140625" style="2"/>
  </cols>
  <sheetData>
    <row r="1" spans="1:20" x14ac:dyDescent="0.25"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52" t="s">
        <v>50</v>
      </c>
      <c r="P1" s="53"/>
      <c r="Q1" s="46"/>
      <c r="R1" s="46"/>
      <c r="S1" s="46"/>
      <c r="T1" s="46"/>
    </row>
    <row r="2" spans="1:20" x14ac:dyDescent="0.25"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53"/>
      <c r="P2" s="53"/>
      <c r="Q2" s="46"/>
      <c r="R2" s="46"/>
      <c r="S2" s="46"/>
      <c r="T2" s="46"/>
    </row>
    <row r="3" spans="1:20" x14ac:dyDescent="0.25"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53"/>
      <c r="P3" s="53"/>
      <c r="Q3" s="46"/>
      <c r="R3" s="46"/>
      <c r="S3" s="46"/>
      <c r="T3" s="46"/>
    </row>
    <row r="4" spans="1:20" x14ac:dyDescent="0.25"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</row>
    <row r="5" spans="1:20" ht="18.75" x14ac:dyDescent="0.3">
      <c r="A5" s="58" t="s">
        <v>9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</row>
    <row r="6" spans="1:20" ht="16.5" thickBot="1" x14ac:dyDescent="0.3"/>
    <row r="7" spans="1:20" ht="66.75" customHeight="1" x14ac:dyDescent="0.25">
      <c r="A7" s="17" t="s">
        <v>7</v>
      </c>
      <c r="B7" s="13" t="s">
        <v>0</v>
      </c>
      <c r="C7" s="16" t="s">
        <v>3</v>
      </c>
      <c r="D7" s="16" t="s">
        <v>10</v>
      </c>
      <c r="E7" s="16" t="s">
        <v>11</v>
      </c>
      <c r="F7" s="14" t="s">
        <v>1</v>
      </c>
      <c r="G7" s="12" t="s">
        <v>6</v>
      </c>
      <c r="H7" s="15" t="s">
        <v>2</v>
      </c>
      <c r="I7" s="14" t="s">
        <v>4</v>
      </c>
      <c r="J7" s="12" t="s">
        <v>5</v>
      </c>
      <c r="K7" s="19" t="s">
        <v>2</v>
      </c>
      <c r="L7" s="14" t="s">
        <v>12</v>
      </c>
      <c r="M7" s="12" t="s">
        <v>13</v>
      </c>
      <c r="N7" s="12" t="s">
        <v>14</v>
      </c>
      <c r="O7" s="15" t="s">
        <v>2</v>
      </c>
      <c r="P7" s="40" t="s">
        <v>8</v>
      </c>
    </row>
    <row r="8" spans="1:20" ht="97.5" customHeight="1" x14ac:dyDescent="0.25">
      <c r="A8" s="59" t="s">
        <v>23</v>
      </c>
      <c r="B8" s="62">
        <v>156</v>
      </c>
      <c r="C8" s="54">
        <v>10309280</v>
      </c>
      <c r="D8" s="18">
        <v>44673</v>
      </c>
      <c r="E8" s="41">
        <v>22</v>
      </c>
      <c r="F8" s="3">
        <v>6</v>
      </c>
      <c r="G8" s="5">
        <v>1773858</v>
      </c>
      <c r="H8" s="4">
        <f>G8/C8</f>
        <v>0.17206419846972826</v>
      </c>
      <c r="I8" s="7">
        <v>6</v>
      </c>
      <c r="J8" s="9">
        <v>917661.38</v>
      </c>
      <c r="K8" s="37">
        <f>J8/C8</f>
        <v>8.9013139617897655E-2</v>
      </c>
      <c r="L8" s="7">
        <v>5</v>
      </c>
      <c r="M8" s="8">
        <v>5</v>
      </c>
      <c r="N8" s="9">
        <f>C8-G8-J8</f>
        <v>7617760.6200000001</v>
      </c>
      <c r="O8" s="10">
        <f>N8/C8</f>
        <v>0.7389226619123741</v>
      </c>
      <c r="P8" s="33" t="s">
        <v>24</v>
      </c>
    </row>
    <row r="9" spans="1:20" ht="156.94999999999999" customHeight="1" x14ac:dyDescent="0.25">
      <c r="A9" s="60"/>
      <c r="B9" s="63"/>
      <c r="C9" s="55"/>
      <c r="D9" s="18">
        <v>44680</v>
      </c>
      <c r="E9" s="41">
        <v>24</v>
      </c>
      <c r="F9" s="3">
        <v>8</v>
      </c>
      <c r="G9" s="5">
        <v>1911686</v>
      </c>
      <c r="H9" s="4">
        <f>G9/C8</f>
        <v>0.18543351233063804</v>
      </c>
      <c r="I9" s="7">
        <v>6</v>
      </c>
      <c r="J9" s="9">
        <v>1628688.37</v>
      </c>
      <c r="K9" s="37">
        <f>J9/C8</f>
        <v>0.15798274661276054</v>
      </c>
      <c r="L9" s="7">
        <v>8</v>
      </c>
      <c r="M9" s="8">
        <v>2</v>
      </c>
      <c r="N9" s="9">
        <f>$C$8-G9-J9</f>
        <v>6768905.6299999999</v>
      </c>
      <c r="O9" s="10">
        <f>N9/C8</f>
        <v>0.65658374105660144</v>
      </c>
      <c r="P9" s="33" t="s">
        <v>25</v>
      </c>
    </row>
    <row r="10" spans="1:20" ht="54" customHeight="1" x14ac:dyDescent="0.25">
      <c r="A10" s="60"/>
      <c r="B10" s="63"/>
      <c r="C10" s="55"/>
      <c r="D10" s="18">
        <v>44687</v>
      </c>
      <c r="E10" s="41">
        <v>26</v>
      </c>
      <c r="F10" s="7">
        <v>8</v>
      </c>
      <c r="G10" s="9">
        <v>1911686</v>
      </c>
      <c r="H10" s="10">
        <f>G10/C8</f>
        <v>0.18543351233063804</v>
      </c>
      <c r="I10" s="7">
        <v>9</v>
      </c>
      <c r="J10" s="9">
        <v>2161875.87</v>
      </c>
      <c r="K10" s="37">
        <f>J10/C8</f>
        <v>0.20970192583769187</v>
      </c>
      <c r="L10" s="7">
        <v>5</v>
      </c>
      <c r="M10" s="8">
        <v>4</v>
      </c>
      <c r="N10" s="9">
        <f>$C$8-G10-J10</f>
        <v>6235718.1299999999</v>
      </c>
      <c r="O10" s="10">
        <f>N10/C8</f>
        <v>0.60486456183167014</v>
      </c>
      <c r="P10" s="33"/>
    </row>
    <row r="11" spans="1:20" ht="78.95" customHeight="1" x14ac:dyDescent="0.25">
      <c r="A11" s="60"/>
      <c r="B11" s="63"/>
      <c r="C11" s="55"/>
      <c r="D11" s="18">
        <v>44694</v>
      </c>
      <c r="E11" s="41">
        <v>26</v>
      </c>
      <c r="F11" s="7">
        <v>10</v>
      </c>
      <c r="G11" s="9">
        <v>2044196</v>
      </c>
      <c r="H11" s="10">
        <f>G11/C8</f>
        <v>0.19828698027408315</v>
      </c>
      <c r="I11" s="7">
        <v>2</v>
      </c>
      <c r="J11" s="9">
        <v>368113.24</v>
      </c>
      <c r="K11" s="37">
        <f>J11/C8</f>
        <v>3.5706978566883429E-2</v>
      </c>
      <c r="L11" s="7">
        <v>5</v>
      </c>
      <c r="M11" s="8">
        <v>9</v>
      </c>
      <c r="N11" s="9">
        <f t="shared" ref="N11:N14" si="0">$C$8-G11-J11</f>
        <v>7896970.7599999998</v>
      </c>
      <c r="O11" s="10">
        <f>N11/C8</f>
        <v>0.76600604115903337</v>
      </c>
      <c r="P11" s="33" t="s">
        <v>67</v>
      </c>
    </row>
    <row r="12" spans="1:20" ht="80.099999999999994" customHeight="1" x14ac:dyDescent="0.25">
      <c r="A12" s="60"/>
      <c r="B12" s="63"/>
      <c r="C12" s="55"/>
      <c r="D12" s="18">
        <v>44701</v>
      </c>
      <c r="E12" s="41">
        <v>29</v>
      </c>
      <c r="F12" s="7">
        <v>13</v>
      </c>
      <c r="G12" s="9">
        <v>3355961</v>
      </c>
      <c r="H12" s="10">
        <f>G12/C8</f>
        <v>0.32552816491549363</v>
      </c>
      <c r="I12" s="7">
        <v>11</v>
      </c>
      <c r="J12" s="9">
        <v>5964201.9800000004</v>
      </c>
      <c r="K12" s="37">
        <f>J12/C8</f>
        <v>0.57852749949560012</v>
      </c>
      <c r="L12" s="7">
        <v>2</v>
      </c>
      <c r="M12" s="8">
        <v>3</v>
      </c>
      <c r="N12" s="9">
        <f t="shared" si="0"/>
        <v>989117.01999999955</v>
      </c>
      <c r="O12" s="10">
        <f>N12/C8</f>
        <v>9.5944335588906263E-2</v>
      </c>
      <c r="P12" s="33" t="s">
        <v>68</v>
      </c>
    </row>
    <row r="13" spans="1:20" ht="44.25" customHeight="1" x14ac:dyDescent="0.25">
      <c r="A13" s="60"/>
      <c r="B13" s="63"/>
      <c r="C13" s="55"/>
      <c r="D13" s="18">
        <v>44708</v>
      </c>
      <c r="E13" s="41">
        <v>29</v>
      </c>
      <c r="F13" s="7">
        <v>24</v>
      </c>
      <c r="G13" s="9">
        <v>9320162.9800000004</v>
      </c>
      <c r="H13" s="10">
        <f>G13/C8</f>
        <v>0.90405566441109375</v>
      </c>
      <c r="I13" s="7">
        <v>5</v>
      </c>
      <c r="J13" s="9">
        <v>989107.02</v>
      </c>
      <c r="K13" s="37">
        <f>J13/C8</f>
        <v>9.5943365589061511E-2</v>
      </c>
      <c r="L13" s="7">
        <v>0</v>
      </c>
      <c r="M13" s="8">
        <v>0</v>
      </c>
      <c r="N13" s="9">
        <f t="shared" ref="N13" si="1">$C$8-G13-J13</f>
        <v>9.9999999995343387</v>
      </c>
      <c r="O13" s="10">
        <f>N13/C8</f>
        <v>9.6999984475485575E-7</v>
      </c>
      <c r="P13" s="33"/>
      <c r="Q13" s="27"/>
      <c r="R13" s="27"/>
      <c r="S13" s="27"/>
      <c r="T13" s="27"/>
    </row>
    <row r="14" spans="1:20" ht="35.25" customHeight="1" thickBot="1" x14ac:dyDescent="0.3">
      <c r="A14" s="61"/>
      <c r="B14" s="64"/>
      <c r="C14" s="56"/>
      <c r="D14" s="18">
        <v>44712</v>
      </c>
      <c r="E14" s="41">
        <v>29</v>
      </c>
      <c r="F14" s="34">
        <v>31</v>
      </c>
      <c r="G14" s="35">
        <v>10309280</v>
      </c>
      <c r="H14" s="38">
        <f>G14/C8</f>
        <v>1</v>
      </c>
      <c r="I14" s="34"/>
      <c r="J14" s="35">
        <v>0</v>
      </c>
      <c r="K14" s="39">
        <f>J14/C8</f>
        <v>0</v>
      </c>
      <c r="L14" s="34"/>
      <c r="M14" s="36">
        <v>0</v>
      </c>
      <c r="N14" s="35">
        <f t="shared" si="0"/>
        <v>0</v>
      </c>
      <c r="O14" s="38">
        <f>N14/C8</f>
        <v>0</v>
      </c>
      <c r="P14" s="33"/>
    </row>
    <row r="15" spans="1:20" x14ac:dyDescent="0.25">
      <c r="L15" s="57"/>
      <c r="M15" s="52"/>
      <c r="N15" s="52"/>
      <c r="O15" s="52"/>
    </row>
    <row r="16" spans="1:20" x14ac:dyDescent="0.25">
      <c r="D16" s="1" t="s">
        <v>22</v>
      </c>
      <c r="M16" s="6"/>
      <c r="N16" s="6"/>
    </row>
  </sheetData>
  <mergeCells count="6">
    <mergeCell ref="O1:P3"/>
    <mergeCell ref="C8:C14"/>
    <mergeCell ref="L15:O15"/>
    <mergeCell ref="A5:P5"/>
    <mergeCell ref="A8:A14"/>
    <mergeCell ref="B8:B14"/>
  </mergeCells>
  <printOptions horizontalCentered="1"/>
  <pageMargins left="0.11811023622047245" right="0.11811023622047245" top="0.55118110236220474" bottom="0.35433070866141736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abSelected="1" view="pageBreakPreview" topLeftCell="A24" zoomScaleNormal="100" zoomScaleSheetLayoutView="100" workbookViewId="0">
      <selection activeCell="D31" sqref="D31"/>
    </sheetView>
  </sheetViews>
  <sheetFormatPr defaultRowHeight="15" x14ac:dyDescent="0.25"/>
  <cols>
    <col min="1" max="1" width="6.28515625" customWidth="1"/>
    <col min="2" max="2" width="21.140625" customWidth="1"/>
    <col min="3" max="3" width="34.42578125" customWidth="1"/>
    <col min="4" max="4" width="17.28515625" customWidth="1"/>
    <col min="5" max="5" width="16.7109375" customWidth="1"/>
    <col min="6" max="6" width="15.42578125" customWidth="1"/>
    <col min="7" max="7" width="16.28515625" customWidth="1"/>
    <col min="8" max="8" width="14" customWidth="1"/>
    <col min="9" max="9" width="16.7109375" customWidth="1"/>
  </cols>
  <sheetData>
    <row r="1" spans="1:9" x14ac:dyDescent="0.25">
      <c r="F1" s="66" t="s">
        <v>49</v>
      </c>
      <c r="G1" s="66"/>
      <c r="H1" s="66"/>
    </row>
    <row r="2" spans="1:9" x14ac:dyDescent="0.25">
      <c r="F2" s="66"/>
      <c r="G2" s="66"/>
      <c r="H2" s="66"/>
    </row>
    <row r="3" spans="1:9" x14ac:dyDescent="0.25">
      <c r="F3" s="66"/>
      <c r="G3" s="66"/>
      <c r="H3" s="66"/>
    </row>
    <row r="4" spans="1:9" x14ac:dyDescent="0.25">
      <c r="F4" s="66"/>
      <c r="G4" s="66"/>
      <c r="H4" s="66"/>
    </row>
    <row r="5" spans="1:9" ht="30.6" customHeight="1" x14ac:dyDescent="0.25">
      <c r="A5" t="s">
        <v>15</v>
      </c>
      <c r="B5" s="65" t="s">
        <v>16</v>
      </c>
      <c r="C5" s="65"/>
      <c r="D5" s="65"/>
      <c r="E5" s="65"/>
      <c r="F5" s="65"/>
      <c r="G5" s="65"/>
      <c r="H5" s="65"/>
    </row>
    <row r="6" spans="1:9" ht="30" x14ac:dyDescent="0.25">
      <c r="A6" s="21" t="s">
        <v>17</v>
      </c>
      <c r="B6" s="23" t="s">
        <v>18</v>
      </c>
      <c r="C6" s="23" t="s">
        <v>19</v>
      </c>
      <c r="D6" s="25">
        <v>44680</v>
      </c>
      <c r="E6" s="25">
        <v>44687</v>
      </c>
      <c r="F6" s="25">
        <v>44694</v>
      </c>
      <c r="G6" s="25">
        <v>44701</v>
      </c>
      <c r="H6" s="25">
        <v>44708</v>
      </c>
      <c r="I6" s="26">
        <v>44712</v>
      </c>
    </row>
    <row r="7" spans="1:9" ht="35.1" customHeight="1" x14ac:dyDescent="0.25">
      <c r="A7" s="20">
        <v>1</v>
      </c>
      <c r="B7" s="22" t="s">
        <v>26</v>
      </c>
      <c r="C7" s="22" t="s">
        <v>27</v>
      </c>
      <c r="D7" s="24">
        <v>472000</v>
      </c>
      <c r="E7" s="20"/>
      <c r="F7" s="20"/>
      <c r="G7" s="20"/>
      <c r="H7" s="20"/>
      <c r="I7" s="20"/>
    </row>
    <row r="8" spans="1:9" ht="53.1" customHeight="1" x14ac:dyDescent="0.25">
      <c r="A8" s="20">
        <v>2</v>
      </c>
      <c r="B8" s="22" t="s">
        <v>28</v>
      </c>
      <c r="C8" s="22" t="s">
        <v>31</v>
      </c>
      <c r="D8" s="24">
        <v>159700</v>
      </c>
      <c r="E8" s="20"/>
      <c r="F8" s="20"/>
      <c r="G8" s="20"/>
      <c r="H8" s="20"/>
      <c r="I8" s="20"/>
    </row>
    <row r="9" spans="1:9" ht="48" customHeight="1" x14ac:dyDescent="0.25">
      <c r="A9" s="20">
        <v>3</v>
      </c>
      <c r="B9" s="22" t="s">
        <v>29</v>
      </c>
      <c r="C9" s="22" t="s">
        <v>30</v>
      </c>
      <c r="D9" s="24">
        <v>135500</v>
      </c>
      <c r="E9" s="20"/>
      <c r="F9" s="20"/>
      <c r="G9" s="20"/>
      <c r="H9" s="20"/>
      <c r="I9" s="20"/>
    </row>
    <row r="10" spans="1:9" ht="58.5" customHeight="1" x14ac:dyDescent="0.25">
      <c r="A10" s="20">
        <v>4</v>
      </c>
      <c r="B10" s="22" t="s">
        <v>32</v>
      </c>
      <c r="C10" s="22" t="s">
        <v>33</v>
      </c>
      <c r="D10" s="24">
        <v>295998</v>
      </c>
      <c r="E10" s="20"/>
      <c r="F10" s="20"/>
      <c r="G10" s="20"/>
      <c r="H10" s="20"/>
      <c r="I10" s="20"/>
    </row>
    <row r="11" spans="1:9" ht="53.45" customHeight="1" x14ac:dyDescent="0.25">
      <c r="A11" s="20">
        <v>5</v>
      </c>
      <c r="B11" s="22" t="s">
        <v>34</v>
      </c>
      <c r="C11" s="22" t="s">
        <v>35</v>
      </c>
      <c r="D11" s="24">
        <v>347000</v>
      </c>
      <c r="E11" s="20"/>
      <c r="F11" s="20"/>
      <c r="G11" s="20"/>
      <c r="H11" s="20"/>
      <c r="I11" s="20"/>
    </row>
    <row r="12" spans="1:9" ht="46.5" customHeight="1" x14ac:dyDescent="0.25">
      <c r="A12" s="20">
        <v>6</v>
      </c>
      <c r="B12" s="22" t="s">
        <v>36</v>
      </c>
      <c r="C12" s="22" t="s">
        <v>37</v>
      </c>
      <c r="D12" s="24">
        <v>363660</v>
      </c>
      <c r="E12" s="20"/>
      <c r="F12" s="20"/>
      <c r="G12" s="20"/>
      <c r="H12" s="20"/>
      <c r="I12" s="20"/>
    </row>
    <row r="13" spans="1:9" ht="46.5" customHeight="1" x14ac:dyDescent="0.25">
      <c r="A13" s="20">
        <v>7</v>
      </c>
      <c r="B13" s="22" t="s">
        <v>38</v>
      </c>
      <c r="C13" s="22" t="s">
        <v>39</v>
      </c>
      <c r="D13" s="24">
        <v>51990</v>
      </c>
      <c r="E13" s="20"/>
      <c r="F13" s="20"/>
      <c r="G13" s="20"/>
      <c r="H13" s="20"/>
      <c r="I13" s="20"/>
    </row>
    <row r="14" spans="1:9" ht="47.45" customHeight="1" x14ac:dyDescent="0.25">
      <c r="A14" s="20">
        <v>8</v>
      </c>
      <c r="B14" s="22" t="s">
        <v>40</v>
      </c>
      <c r="C14" s="22" t="s">
        <v>41</v>
      </c>
      <c r="D14" s="24">
        <v>85838</v>
      </c>
      <c r="E14" s="42" t="s">
        <v>15</v>
      </c>
      <c r="F14" s="20"/>
      <c r="G14" s="20"/>
      <c r="H14" s="20"/>
      <c r="I14" s="20"/>
    </row>
    <row r="15" spans="1:9" ht="42" customHeight="1" x14ac:dyDescent="0.25">
      <c r="A15" s="20">
        <v>9</v>
      </c>
      <c r="B15" s="29" t="s">
        <v>51</v>
      </c>
      <c r="C15" s="29" t="s">
        <v>42</v>
      </c>
      <c r="D15" s="42"/>
      <c r="E15" s="42"/>
      <c r="F15" s="24">
        <v>74000</v>
      </c>
      <c r="G15" s="30"/>
      <c r="H15" s="30"/>
      <c r="I15" s="30"/>
    </row>
    <row r="16" spans="1:9" ht="47.45" customHeight="1" x14ac:dyDescent="0.25">
      <c r="A16" s="20">
        <v>10</v>
      </c>
      <c r="B16" s="29" t="s">
        <v>48</v>
      </c>
      <c r="C16" s="29" t="s">
        <v>43</v>
      </c>
      <c r="D16" s="45"/>
      <c r="E16" s="44" t="s">
        <v>15</v>
      </c>
      <c r="F16" s="51">
        <v>58500</v>
      </c>
      <c r="G16" s="30"/>
      <c r="H16" s="30"/>
      <c r="I16" s="30"/>
    </row>
    <row r="17" spans="1:9" ht="42" customHeight="1" x14ac:dyDescent="0.25">
      <c r="A17" s="20">
        <v>11</v>
      </c>
      <c r="B17" s="29" t="s">
        <v>52</v>
      </c>
      <c r="C17" s="29" t="s">
        <v>44</v>
      </c>
      <c r="D17" s="30"/>
      <c r="E17" s="30"/>
      <c r="F17" s="50"/>
      <c r="G17" s="47">
        <v>34800</v>
      </c>
      <c r="H17" s="47"/>
      <c r="I17" s="47"/>
    </row>
    <row r="18" spans="1:9" ht="40.5" customHeight="1" x14ac:dyDescent="0.25">
      <c r="A18" s="20">
        <v>12</v>
      </c>
      <c r="B18" s="29" t="s">
        <v>53</v>
      </c>
      <c r="C18" s="29" t="s">
        <v>45</v>
      </c>
      <c r="D18" s="30"/>
      <c r="E18" s="30"/>
      <c r="F18" s="30" t="s">
        <v>15</v>
      </c>
      <c r="G18" s="47">
        <v>777665</v>
      </c>
      <c r="H18" s="47"/>
      <c r="I18" s="47"/>
    </row>
    <row r="19" spans="1:9" ht="42.75" customHeight="1" x14ac:dyDescent="0.25">
      <c r="A19" s="20">
        <v>13</v>
      </c>
      <c r="B19" s="29" t="s">
        <v>54</v>
      </c>
      <c r="C19" s="29" t="s">
        <v>46</v>
      </c>
      <c r="D19" s="30"/>
      <c r="E19" s="30"/>
      <c r="F19" s="30"/>
      <c r="G19" s="47"/>
      <c r="H19" s="47">
        <v>499300</v>
      </c>
      <c r="I19" s="47"/>
    </row>
    <row r="20" spans="1:9" ht="42" customHeight="1" x14ac:dyDescent="0.25">
      <c r="A20" s="20">
        <v>14</v>
      </c>
      <c r="B20" s="29" t="s">
        <v>55</v>
      </c>
      <c r="C20" s="20" t="s">
        <v>56</v>
      </c>
      <c r="D20" s="20"/>
      <c r="E20" s="20"/>
      <c r="F20" s="20"/>
      <c r="G20" s="48"/>
      <c r="H20" s="47">
        <v>174807.28</v>
      </c>
      <c r="I20" s="47"/>
    </row>
    <row r="21" spans="1:9" ht="41.1" customHeight="1" x14ac:dyDescent="0.25">
      <c r="A21" s="20">
        <v>15</v>
      </c>
      <c r="B21" s="29" t="s">
        <v>57</v>
      </c>
      <c r="C21" s="20" t="s">
        <v>58</v>
      </c>
      <c r="D21" s="20"/>
      <c r="E21" s="20"/>
      <c r="F21" s="20"/>
      <c r="G21" s="48"/>
      <c r="H21" s="48">
        <v>193305.96</v>
      </c>
      <c r="I21" s="47"/>
    </row>
    <row r="22" spans="1:9" ht="56.45" customHeight="1" x14ac:dyDescent="0.25">
      <c r="A22" s="20">
        <v>16</v>
      </c>
      <c r="B22" s="29" t="s">
        <v>57</v>
      </c>
      <c r="C22" s="43" t="s">
        <v>59</v>
      </c>
      <c r="D22" s="44"/>
      <c r="E22" s="44"/>
      <c r="F22" s="44"/>
      <c r="G22" s="49" t="s">
        <v>15</v>
      </c>
      <c r="H22" s="47">
        <v>7569.96</v>
      </c>
      <c r="I22" s="47"/>
    </row>
    <row r="23" spans="1:9" ht="62.45" customHeight="1" x14ac:dyDescent="0.25">
      <c r="A23" s="20">
        <v>17</v>
      </c>
      <c r="B23" s="29" t="s">
        <v>57</v>
      </c>
      <c r="C23" s="43" t="s">
        <v>60</v>
      </c>
      <c r="D23" s="44"/>
      <c r="E23" s="44"/>
      <c r="F23" s="44"/>
      <c r="G23" s="49"/>
      <c r="H23" s="47">
        <v>124036.62</v>
      </c>
      <c r="I23" s="47"/>
    </row>
    <row r="24" spans="1:9" ht="62.45" customHeight="1" x14ac:dyDescent="0.25">
      <c r="A24" s="20">
        <v>18</v>
      </c>
      <c r="B24" s="29" t="s">
        <v>57</v>
      </c>
      <c r="C24" s="43" t="s">
        <v>61</v>
      </c>
      <c r="D24" s="44"/>
      <c r="E24" s="44"/>
      <c r="F24" s="44"/>
      <c r="G24" s="49"/>
      <c r="H24" s="47">
        <v>166593.75</v>
      </c>
      <c r="I24" s="47"/>
    </row>
    <row r="25" spans="1:9" ht="62.45" customHeight="1" x14ac:dyDescent="0.25">
      <c r="A25" s="20">
        <v>19</v>
      </c>
      <c r="B25" s="29" t="s">
        <v>57</v>
      </c>
      <c r="C25" s="43" t="s">
        <v>62</v>
      </c>
      <c r="D25" s="44"/>
      <c r="E25" s="44"/>
      <c r="F25" s="44"/>
      <c r="G25" s="49"/>
      <c r="H25" s="47">
        <v>218858.15</v>
      </c>
      <c r="I25" s="47"/>
    </row>
    <row r="26" spans="1:9" ht="62.45" customHeight="1" x14ac:dyDescent="0.25">
      <c r="A26" s="20">
        <v>20</v>
      </c>
      <c r="B26" s="29" t="s">
        <v>57</v>
      </c>
      <c r="C26" s="43" t="s">
        <v>58</v>
      </c>
      <c r="D26" s="44"/>
      <c r="E26" s="44"/>
      <c r="F26" s="44"/>
      <c r="G26" s="49"/>
      <c r="H26" s="47">
        <v>194040.1</v>
      </c>
      <c r="I26" s="47"/>
    </row>
    <row r="27" spans="1:9" ht="62.45" customHeight="1" x14ac:dyDescent="0.25">
      <c r="A27" s="20">
        <v>21</v>
      </c>
      <c r="B27" s="29" t="s">
        <v>57</v>
      </c>
      <c r="C27" s="43" t="s">
        <v>63</v>
      </c>
      <c r="D27" s="44"/>
      <c r="E27" s="44"/>
      <c r="F27" s="44"/>
      <c r="G27" s="49"/>
      <c r="H27" s="47">
        <v>1463061.96</v>
      </c>
      <c r="I27" s="47"/>
    </row>
    <row r="28" spans="1:9" ht="62.45" customHeight="1" x14ac:dyDescent="0.25">
      <c r="A28" s="20">
        <v>22</v>
      </c>
      <c r="B28" s="29" t="s">
        <v>57</v>
      </c>
      <c r="C28" s="43" t="s">
        <v>64</v>
      </c>
      <c r="D28" s="44"/>
      <c r="E28" s="44"/>
      <c r="F28" s="44"/>
      <c r="G28" s="49"/>
      <c r="H28" s="47">
        <v>651090.02</v>
      </c>
      <c r="I28" s="47"/>
    </row>
    <row r="29" spans="1:9" ht="62.45" customHeight="1" x14ac:dyDescent="0.25">
      <c r="A29" s="20">
        <v>23</v>
      </c>
      <c r="B29" s="29" t="s">
        <v>57</v>
      </c>
      <c r="C29" s="43" t="s">
        <v>65</v>
      </c>
      <c r="D29" s="44"/>
      <c r="E29" s="44"/>
      <c r="F29" s="44"/>
      <c r="G29" s="49"/>
      <c r="H29" s="47">
        <v>1174497.48</v>
      </c>
      <c r="I29" s="47"/>
    </row>
    <row r="30" spans="1:9" ht="62.45" customHeight="1" x14ac:dyDescent="0.25">
      <c r="A30" s="20">
        <v>24</v>
      </c>
      <c r="B30" s="29" t="s">
        <v>57</v>
      </c>
      <c r="C30" s="43" t="s">
        <v>66</v>
      </c>
      <c r="D30" s="44"/>
      <c r="E30" s="44"/>
      <c r="F30" s="44"/>
      <c r="G30" s="49"/>
      <c r="H30" s="47">
        <v>1596350.7</v>
      </c>
      <c r="I30" s="47"/>
    </row>
    <row r="31" spans="1:9" ht="41.45" customHeight="1" x14ac:dyDescent="0.25">
      <c r="A31" s="20">
        <v>25</v>
      </c>
      <c r="B31" s="43" t="s">
        <v>21</v>
      </c>
      <c r="C31" s="43" t="s">
        <v>47</v>
      </c>
      <c r="D31" s="44"/>
      <c r="E31" s="44"/>
      <c r="F31" s="44"/>
      <c r="G31" s="49"/>
      <c r="H31" s="47"/>
      <c r="I31" s="47">
        <v>989117.02</v>
      </c>
    </row>
    <row r="32" spans="1:9" x14ac:dyDescent="0.25">
      <c r="A32" s="20" t="s">
        <v>15</v>
      </c>
      <c r="B32" s="29"/>
      <c r="C32" s="31" t="s">
        <v>20</v>
      </c>
      <c r="D32" s="28">
        <f>D7+D8+D9+D10+D11+D12+D13+D14+D15+J20</f>
        <v>1911686</v>
      </c>
      <c r="E32" s="28">
        <f>SUM(E7:E31)</f>
        <v>0</v>
      </c>
      <c r="F32" s="28">
        <f>SUM(F7:F31)</f>
        <v>132500</v>
      </c>
      <c r="G32" s="28">
        <f>SUM(G7:G31)</f>
        <v>812465</v>
      </c>
      <c r="H32" s="28">
        <f>SUM(H7:H31)</f>
        <v>6463511.9799999995</v>
      </c>
      <c r="I32" s="28">
        <f>SUM(I7:I31)</f>
        <v>989117.02</v>
      </c>
    </row>
    <row r="34" spans="5:9" x14ac:dyDescent="0.25">
      <c r="E34" s="32">
        <f>D32+E32</f>
        <v>1911686</v>
      </c>
      <c r="F34" s="32">
        <f>D32+E32+F32</f>
        <v>2044186</v>
      </c>
      <c r="G34" s="32">
        <f>D32+E32+F32+G32</f>
        <v>2856651</v>
      </c>
      <c r="H34" s="32">
        <f>D32+E32+F32+G32+H32</f>
        <v>9320162.9800000004</v>
      </c>
      <c r="I34" s="32">
        <f>D32+E32+F32+G32+H32+I32</f>
        <v>10309280</v>
      </c>
    </row>
    <row r="36" spans="5:9" x14ac:dyDescent="0.25">
      <c r="E36">
        <v>8</v>
      </c>
      <c r="F36">
        <v>3</v>
      </c>
      <c r="G36">
        <v>3</v>
      </c>
      <c r="H36">
        <v>6</v>
      </c>
      <c r="I36">
        <v>31</v>
      </c>
    </row>
  </sheetData>
  <mergeCells count="2">
    <mergeCell ref="B5:H5"/>
    <mergeCell ref="F1:H4"/>
  </mergeCells>
  <pageMargins left="0.7" right="0.7" top="0.75" bottom="0.75" header="0.3" footer="0.3"/>
  <pageSetup paperSize="9" scale="4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" sqref="B3:E13"/>
    </sheetView>
  </sheetViews>
  <sheetFormatPr defaultRowHeight="15" x14ac:dyDescent="0.25"/>
  <cols>
    <col min="2" max="2" width="11.28515625" customWidth="1"/>
    <col min="3" max="3" width="12.42578125" customWidth="1"/>
    <col min="4" max="4" width="11.28515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расчет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2022-05-16T06:15:04Z</dcterms:modified>
</cp:coreProperties>
</file>